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acounting\Downloads\"/>
    </mc:Choice>
  </mc:AlternateContent>
  <xr:revisionPtr revIDLastSave="0" documentId="13_ncr:1_{451F76F4-62A2-45D9-8578-4107B08906DC}" xr6:coauthVersionLast="47" xr6:coauthVersionMax="47" xr10:uidLastSave="{00000000-0000-0000-0000-000000000000}"/>
  <bookViews>
    <workbookView xWindow="-120" yWindow="-120" windowWidth="21840" windowHeight="13140" xr2:uid="{4801B4BA-2BA5-418F-A595-752556407A40}"/>
  </bookViews>
  <sheets>
    <sheet name="ต.ค.67" sheetId="2" r:id="rId1"/>
  </sheets>
  <definedNames>
    <definedName name="JR_PAGE_ANCHOR_0_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2" l="1"/>
  <c r="F31" i="2"/>
  <c r="G31" i="2"/>
  <c r="E31" i="2"/>
  <c r="J49" i="2"/>
  <c r="J46" i="2"/>
  <c r="F36" i="2"/>
  <c r="F46" i="2" s="1"/>
  <c r="G36" i="2"/>
  <c r="G46" i="2" s="1"/>
  <c r="H36" i="2"/>
  <c r="H46" i="2" s="1"/>
  <c r="E36" i="2"/>
  <c r="E46" i="2" s="1"/>
  <c r="I35" i="2"/>
  <c r="I36" i="2" s="1"/>
  <c r="H48" i="2" l="1"/>
  <c r="G48" i="2"/>
  <c r="F48" i="2"/>
  <c r="E48" i="2"/>
  <c r="H47" i="2"/>
  <c r="G47" i="2"/>
  <c r="F47" i="2"/>
  <c r="E47" i="2"/>
  <c r="H45" i="2"/>
  <c r="G45" i="2"/>
  <c r="F45" i="2"/>
  <c r="E45" i="2"/>
  <c r="H44" i="2"/>
  <c r="G44" i="2"/>
  <c r="F44" i="2"/>
  <c r="E44" i="2"/>
  <c r="H42" i="2"/>
  <c r="G42" i="2"/>
  <c r="F42" i="2"/>
  <c r="E42" i="2"/>
  <c r="H41" i="2"/>
  <c r="G41" i="2"/>
  <c r="F41" i="2"/>
  <c r="E41" i="2"/>
  <c r="H29" i="2"/>
  <c r="H43" i="2" s="1"/>
  <c r="G29" i="2"/>
  <c r="G43" i="2" s="1"/>
  <c r="F29" i="2"/>
  <c r="F30" i="2" s="1"/>
  <c r="E29" i="2"/>
  <c r="E43" i="2" s="1"/>
  <c r="I28" i="2"/>
  <c r="H26" i="2"/>
  <c r="H27" i="2" s="1"/>
  <c r="G26" i="2"/>
  <c r="G27" i="2" s="1"/>
  <c r="F26" i="2"/>
  <c r="F27" i="2" s="1"/>
  <c r="E26" i="2"/>
  <c r="E27" i="2" s="1"/>
  <c r="I25" i="2"/>
  <c r="I48" i="2" s="1"/>
  <c r="H21" i="2"/>
  <c r="G21" i="2"/>
  <c r="G24" i="2" s="1"/>
  <c r="F21" i="2"/>
  <c r="F24" i="2" s="1"/>
  <c r="E21" i="2"/>
  <c r="E24" i="2" s="1"/>
  <c r="I20" i="2"/>
  <c r="I47" i="2" s="1"/>
  <c r="H18" i="2"/>
  <c r="G18" i="2"/>
  <c r="G19" i="2" s="1"/>
  <c r="F18" i="2"/>
  <c r="F19" i="2" s="1"/>
  <c r="E18" i="2"/>
  <c r="E19" i="2" s="1"/>
  <c r="I17" i="2"/>
  <c r="I45" i="2" s="1"/>
  <c r="I16" i="2"/>
  <c r="I44" i="2" s="1"/>
  <c r="H14" i="2"/>
  <c r="H15" i="2" s="1"/>
  <c r="G14" i="2"/>
  <c r="G15" i="2" s="1"/>
  <c r="F14" i="2"/>
  <c r="F15" i="2" s="1"/>
  <c r="E14" i="2"/>
  <c r="E15" i="2" s="1"/>
  <c r="I13" i="2"/>
  <c r="H10" i="2"/>
  <c r="E10" i="2"/>
  <c r="F9" i="2"/>
  <c r="G9" i="2" s="1"/>
  <c r="G8" i="2"/>
  <c r="I7" i="2"/>
  <c r="I42" i="2" s="1"/>
  <c r="I6" i="2"/>
  <c r="I41" i="2" s="1"/>
  <c r="H24" i="2" l="1"/>
  <c r="H31" i="2"/>
  <c r="I19" i="2"/>
  <c r="I15" i="2"/>
  <c r="G10" i="2"/>
  <c r="I27" i="2"/>
  <c r="I14" i="2"/>
  <c r="E49" i="2"/>
  <c r="G12" i="2"/>
  <c r="G49" i="2"/>
  <c r="H49" i="2"/>
  <c r="I24" i="2"/>
  <c r="I8" i="2"/>
  <c r="I21" i="2"/>
  <c r="I31" i="2" s="1"/>
  <c r="I9" i="2"/>
  <c r="E30" i="2"/>
  <c r="F10" i="2"/>
  <c r="G30" i="2"/>
  <c r="H30" i="2"/>
  <c r="E12" i="2"/>
  <c r="F43" i="2"/>
  <c r="F49" i="2" s="1"/>
  <c r="I18" i="2"/>
  <c r="H12" i="2"/>
  <c r="I26" i="2"/>
  <c r="I43" i="2"/>
  <c r="I49" i="2" s="1"/>
  <c r="E32" i="2" l="1"/>
  <c r="F12" i="2"/>
  <c r="F32" i="2" s="1"/>
  <c r="I30" i="2"/>
  <c r="I10" i="2"/>
  <c r="G32" i="2"/>
  <c r="H32" i="2"/>
  <c r="I12" i="2" l="1"/>
  <c r="I32" i="2" s="1"/>
</calcChain>
</file>

<file path=xl/sharedStrings.xml><?xml version="1.0" encoding="utf-8"?>
<sst xmlns="http://schemas.openxmlformats.org/spreadsheetml/2006/main" count="105" uniqueCount="81">
  <si>
    <t>ลำดับ</t>
  </si>
  <si>
    <t>รหัสเงินฝาก</t>
  </si>
  <si>
    <t>ชื่อบัญชีเงินฝาก</t>
  </si>
  <si>
    <t>รายละเอียดเงินที่นำฝาก</t>
  </si>
  <si>
    <t>ยอดยกมา</t>
  </si>
  <si>
    <t>รับ</t>
  </si>
  <si>
    <t>จ่าย</t>
  </si>
  <si>
    <t>ส่งรายได้แผ่นดิน</t>
  </si>
  <si>
    <t>คงเหลือ</t>
  </si>
  <si>
    <t>หมายเหตุ</t>
  </si>
  <si>
    <t>1</t>
  </si>
  <si>
    <t>10658</t>
  </si>
  <si>
    <t>เงินฝากเงินสินบนรางวัล</t>
  </si>
  <si>
    <t>รายการยกเลิก RZ</t>
  </si>
  <si>
    <t>2</t>
  </si>
  <si>
    <t>รายการยกเลิก JO</t>
  </si>
  <si>
    <t>3</t>
  </si>
  <si>
    <t>เงินฝากเงินประกัน</t>
  </si>
  <si>
    <t>เงินประกันสัญญา</t>
  </si>
  <si>
    <t>4</t>
  </si>
  <si>
    <t>10770</t>
  </si>
  <si>
    <t>เงินฝากเพื่อบูรณะ</t>
  </si>
  <si>
    <t>เงินบูรณะ(ค่าบำรุงห้องพัก)</t>
  </si>
  <si>
    <t>ตรวจแล้วถูกต้อง</t>
  </si>
  <si>
    <t>ประเภทเงินรายได้จากการดำเนินงาน</t>
  </si>
  <si>
    <t>รายการยกเลิก SX</t>
  </si>
  <si>
    <t>สว.ขึ้นไป</t>
  </si>
  <si>
    <t>(                 )</t>
  </si>
  <si>
    <t>เงินประกันบ้านพัก</t>
  </si>
  <si>
    <t>เงินรางวัล</t>
  </si>
  <si>
    <t xml:space="preserve">เงินสินบน </t>
  </si>
  <si>
    <t>กองทุนสืบฯ (RO)</t>
  </si>
  <si>
    <t>10807</t>
  </si>
  <si>
    <t>เงินค่าธรรมเนียม รปภ.</t>
  </si>
  <si>
    <t>5</t>
  </si>
  <si>
    <t>10777</t>
  </si>
  <si>
    <t>เงินฝากเพื่อรอจัดสรร/ถอนคืน</t>
  </si>
  <si>
    <t>เงิน อปท.</t>
  </si>
  <si>
    <t>- ตัวอย่าง -</t>
  </si>
  <si>
    <t>6</t>
  </si>
  <si>
    <t>10934</t>
  </si>
  <si>
    <t>เงินรายรับค่าใช้จ่ายเคลื่อนย้ายรถฯ</t>
  </si>
  <si>
    <t>เงินล็อคล้อ</t>
  </si>
  <si>
    <t>ประเภทบูรณะทรัพย์สิน</t>
  </si>
  <si>
    <t>เงินบูรณะทรัพย์สิน</t>
  </si>
  <si>
    <t>เงินรับฝากเพื่อรอจัดสรร/ถอนคืน</t>
  </si>
  <si>
    <t>เงินเจ้าหนี้อปท.</t>
  </si>
  <si>
    <t>ประเภทเงินนอกงบประมาณ</t>
  </si>
  <si>
    <t>10599</t>
  </si>
  <si>
    <t>006B20</t>
  </si>
  <si>
    <t>เงินประกันตัวผู้ต้องหา</t>
  </si>
  <si>
    <t>แบบฟอร์มรายการรับ-จ่ายเงินนอกงบประมาณ  ประจำปีงบประมาณ พ.ศ. 2568 (ประจำเดือน ตุลาคม 2567 )</t>
  </si>
  <si>
    <t>เงินฝากคลัง</t>
  </si>
  <si>
    <t>เงินฝากธนาคารพาณิชย์</t>
  </si>
  <si>
    <t>รหัสBank Book</t>
  </si>
  <si>
    <t>ประเภทเงินฝากคลัง</t>
  </si>
  <si>
    <t>เงินฝากออมทรัพย์</t>
  </si>
  <si>
    <t>รวมเงินฝากธนาคารพาณิชย์</t>
  </si>
  <si>
    <t>สรุปรายการรับ-จ่ายเงินนอกงบประมาณที่รายงานในโปรแกรมฯ</t>
  </si>
  <si>
    <t>รวมรายงานในโปรแกรมฯ</t>
  </si>
  <si>
    <t>ไม่ต้องรายงานในโปรแกรมฯ</t>
  </si>
  <si>
    <t>รวมทั้งสิ้นตามทะเบียนคุม</t>
  </si>
  <si>
    <t>รวมรหัส 10777 ตามทะเบียนคุม</t>
  </si>
  <si>
    <t>รวมรหัส 10770 ตามทะเบียนคุม</t>
  </si>
  <si>
    <t>รวมรหัส 10599 ตามทะเบียนคุม</t>
  </si>
  <si>
    <t>รวมรหัส 10658 ตามทะเบียนคุม</t>
  </si>
  <si>
    <t>รวมรหัส 10807 ตามทะเบียนคุม</t>
  </si>
  <si>
    <t>รวมรหัส 10934 ตามทะเบียนคุม</t>
  </si>
  <si>
    <t>ส่งรายได้แผ่นดิน(J3)</t>
  </si>
  <si>
    <t>เงินรางวัลค่าใช้จ่ายในการเคลื่อนย้ายรถฯ</t>
  </si>
  <si>
    <t>รวมรหัส 10658 ตามรายงานเคลื่อนไหวฯ</t>
  </si>
  <si>
    <t>รวมรหัส 10807 ตามรายงานเคลื่อนไหวฯ</t>
  </si>
  <si>
    <t>รวมรหัส 10599 ตามรายงานเคลื่อนไหวฯ</t>
  </si>
  <si>
    <t>รวมรหัส 10770 ตามรายงานเคลื่อนไหวฯ</t>
  </si>
  <si>
    <t>รวมรหัส 10777 ตามรายงานเคลื่อนไหวฯ</t>
  </si>
  <si>
    <t>รวมรหัส 10934 ตามรายงานเคลื่อนไหวฯ</t>
  </si>
  <si>
    <t>รวมทั้งสิ้นตามรายงานเคลื่อนไหวฯ</t>
  </si>
  <si>
    <t>ประเภทเงินสินบนรางวัล</t>
  </si>
  <si>
    <t>ประเภทเงินมัดจำ/ประกันสัญญา</t>
  </si>
  <si>
    <t>กองทุน คชจ. (RK)</t>
  </si>
  <si>
    <t xml:space="preserve"> ชื่อหน่วยเบิกจ่าย :  XXXX  (250070XXXX)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</si>
</sst>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.000000000000_ ;\-#,##0.000000000000\ 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sz val="14"/>
      <color indexed="8"/>
      <name val="TH SarabunPSK"/>
      <family val="2"/>
    </font>
    <font>
      <b/>
      <sz val="20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name val="TH SarabunPSK"/>
      <family val="2"/>
    </font>
    <font>
      <b/>
      <u/>
      <sz val="14"/>
      <color theme="1"/>
      <name val="TH SarabunPSK"/>
      <family val="2"/>
    </font>
    <font>
      <b/>
      <sz val="12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2">
    <xf numFmtId="0" fontId="0" fillId="0" borderId="0" xfId="0"/>
    <xf numFmtId="0" fontId="2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39" fontId="3" fillId="0" borderId="2" xfId="0" applyNumberFormat="1" applyFont="1" applyBorder="1" applyAlignment="1">
      <alignment vertical="center"/>
    </xf>
    <xf numFmtId="39" fontId="3" fillId="2" borderId="2" xfId="0" applyNumberFormat="1" applyFont="1" applyFill="1" applyBorder="1" applyAlignment="1">
      <alignment vertical="center"/>
    </xf>
    <xf numFmtId="39" fontId="4" fillId="0" borderId="2" xfId="1" applyNumberFormat="1" applyFont="1" applyFill="1" applyBorder="1" applyAlignment="1">
      <alignment vertical="center"/>
    </xf>
    <xf numFmtId="39" fontId="3" fillId="0" borderId="2" xfId="1" applyNumberFormat="1" applyFont="1" applyBorder="1" applyAlignment="1">
      <alignment vertical="center"/>
    </xf>
    <xf numFmtId="49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39" fontId="3" fillId="3" borderId="2" xfId="0" applyNumberFormat="1" applyFont="1" applyFill="1" applyBorder="1" applyAlignment="1">
      <alignment vertical="center"/>
    </xf>
    <xf numFmtId="39" fontId="3" fillId="3" borderId="2" xfId="1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horizontal="left" vertical="center"/>
    </xf>
    <xf numFmtId="39" fontId="5" fillId="4" borderId="2" xfId="0" applyNumberFormat="1" applyFont="1" applyFill="1" applyBorder="1" applyAlignment="1">
      <alignment vertical="center"/>
    </xf>
    <xf numFmtId="43" fontId="5" fillId="4" borderId="3" xfId="1" applyFont="1" applyFill="1" applyBorder="1" applyAlignment="1">
      <alignment vertical="center"/>
    </xf>
    <xf numFmtId="39" fontId="5" fillId="4" borderId="2" xfId="1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39" fontId="4" fillId="2" borderId="2" xfId="0" applyNumberFormat="1" applyFont="1" applyFill="1" applyBorder="1" applyAlignment="1">
      <alignment vertical="center"/>
    </xf>
    <xf numFmtId="39" fontId="3" fillId="2" borderId="2" xfId="1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/>
    </xf>
    <xf numFmtId="39" fontId="4" fillId="3" borderId="2" xfId="0" applyNumberFormat="1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/>
    </xf>
    <xf numFmtId="164" fontId="5" fillId="4" borderId="2" xfId="1" applyNumberFormat="1" applyFont="1" applyFill="1" applyBorder="1" applyAlignment="1">
      <alignment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39" fontId="4" fillId="2" borderId="9" xfId="0" applyNumberFormat="1" applyFont="1" applyFill="1" applyBorder="1" applyAlignment="1">
      <alignment vertical="center"/>
    </xf>
    <xf numFmtId="39" fontId="3" fillId="2" borderId="9" xfId="0" applyNumberFormat="1" applyFont="1" applyFill="1" applyBorder="1" applyAlignment="1">
      <alignment vertical="center"/>
    </xf>
    <xf numFmtId="39" fontId="3" fillId="2" borderId="9" xfId="1" applyNumberFormat="1" applyFont="1" applyFill="1" applyBorder="1" applyAlignment="1">
      <alignment vertical="center"/>
    </xf>
    <xf numFmtId="0" fontId="3" fillId="2" borderId="9" xfId="0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11" xfId="0" applyFont="1" applyFill="1" applyBorder="1" applyAlignment="1">
      <alignment vertical="center"/>
    </xf>
    <xf numFmtId="43" fontId="6" fillId="2" borderId="0" xfId="1" applyFont="1" applyFill="1" applyAlignment="1">
      <alignment vertical="center"/>
    </xf>
    <xf numFmtId="43" fontId="6" fillId="2" borderId="2" xfId="1" applyFont="1" applyFill="1" applyBorder="1" applyAlignment="1">
      <alignment vertical="center"/>
    </xf>
    <xf numFmtId="39" fontId="4" fillId="3" borderId="5" xfId="0" applyNumberFormat="1" applyFont="1" applyFill="1" applyBorder="1" applyAlignment="1">
      <alignment vertical="center"/>
    </xf>
    <xf numFmtId="0" fontId="5" fillId="3" borderId="5" xfId="0" applyFont="1" applyFill="1" applyBorder="1" applyAlignment="1">
      <alignment horizontal="left" vertical="center"/>
    </xf>
    <xf numFmtId="43" fontId="5" fillId="4" borderId="2" xfId="1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43" fontId="5" fillId="4" borderId="12" xfId="1" applyFont="1" applyFill="1" applyBorder="1" applyAlignment="1">
      <alignment vertical="center"/>
    </xf>
    <xf numFmtId="43" fontId="5" fillId="4" borderId="13" xfId="1" applyFont="1" applyFill="1" applyBorder="1" applyAlignment="1">
      <alignment vertical="center"/>
    </xf>
    <xf numFmtId="39" fontId="5" fillId="4" borderId="9" xfId="0" applyNumberFormat="1" applyFont="1" applyFill="1" applyBorder="1" applyAlignment="1">
      <alignment vertical="center"/>
    </xf>
    <xf numFmtId="39" fontId="5" fillId="4" borderId="9" xfId="1" applyNumberFormat="1" applyFont="1" applyFill="1" applyBorder="1" applyAlignment="1">
      <alignment vertical="center"/>
    </xf>
    <xf numFmtId="0" fontId="3" fillId="4" borderId="9" xfId="0" applyFont="1" applyFill="1" applyBorder="1" applyAlignment="1">
      <alignment horizontal="left" vertical="center"/>
    </xf>
    <xf numFmtId="39" fontId="3" fillId="5" borderId="2" xfId="0" applyNumberFormat="1" applyFont="1" applyFill="1" applyBorder="1" applyAlignment="1">
      <alignment vertical="center"/>
    </xf>
    <xf numFmtId="0" fontId="3" fillId="5" borderId="2" xfId="0" applyFont="1" applyFill="1" applyBorder="1" applyAlignment="1">
      <alignment horizontal="left" vertical="center"/>
    </xf>
    <xf numFmtId="43" fontId="5" fillId="5" borderId="2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39" fontId="5" fillId="2" borderId="3" xfId="0" applyNumberFormat="1" applyFont="1" applyFill="1" applyBorder="1"/>
    <xf numFmtId="39" fontId="5" fillId="2" borderId="2" xfId="0" applyNumberFormat="1" applyFont="1" applyFill="1" applyBorder="1"/>
    <xf numFmtId="43" fontId="2" fillId="0" borderId="2" xfId="0" applyNumberFormat="1" applyFont="1" applyBorder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43" fontId="3" fillId="0" borderId="2" xfId="1" applyFont="1" applyBorder="1" applyAlignment="1">
      <alignment horizontal="left" vertical="center"/>
    </xf>
    <xf numFmtId="43" fontId="9" fillId="0" borderId="2" xfId="1" quotePrefix="1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/>
    </xf>
    <xf numFmtId="43" fontId="3" fillId="0" borderId="2" xfId="1" applyFont="1" applyBorder="1" applyAlignment="1">
      <alignment vertical="center"/>
    </xf>
    <xf numFmtId="43" fontId="4" fillId="0" borderId="2" xfId="1" quotePrefix="1" applyFont="1" applyBorder="1" applyAlignment="1">
      <alignment horizontal="left" vertical="center"/>
    </xf>
    <xf numFmtId="43" fontId="4" fillId="0" borderId="2" xfId="1" applyFont="1" applyBorder="1" applyAlignment="1">
      <alignment vertical="center"/>
    </xf>
    <xf numFmtId="165" fontId="2" fillId="0" borderId="2" xfId="0" applyNumberFormat="1" applyFont="1" applyBorder="1" applyAlignment="1">
      <alignment horizontal="center" vertical="center"/>
    </xf>
    <xf numFmtId="43" fontId="3" fillId="0" borderId="2" xfId="0" applyNumberFormat="1" applyFont="1" applyBorder="1" applyAlignment="1">
      <alignment horizontal="left" vertical="center"/>
    </xf>
    <xf numFmtId="164" fontId="5" fillId="4" borderId="2" xfId="0" applyNumberFormat="1" applyFont="1" applyFill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49" fontId="5" fillId="2" borderId="5" xfId="0" applyNumberFormat="1" applyFont="1" applyFill="1" applyBorder="1" applyAlignment="1">
      <alignment horizontal="center"/>
    </xf>
    <xf numFmtId="2" fontId="3" fillId="5" borderId="2" xfId="0" applyNumberFormat="1" applyFont="1" applyFill="1" applyBorder="1" applyAlignment="1">
      <alignment vertical="center"/>
    </xf>
    <xf numFmtId="2" fontId="5" fillId="5" borderId="2" xfId="1" applyNumberFormat="1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0" fontId="3" fillId="2" borderId="6" xfId="0" applyFont="1" applyFill="1" applyBorder="1"/>
    <xf numFmtId="39" fontId="3" fillId="2" borderId="2" xfId="1" applyNumberFormat="1" applyFont="1" applyFill="1" applyBorder="1" applyAlignment="1"/>
    <xf numFmtId="43" fontId="5" fillId="0" borderId="0" xfId="1" quotePrefix="1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/>
    <xf numFmtId="43" fontId="3" fillId="0" borderId="0" xfId="0" applyNumberFormat="1" applyFont="1"/>
    <xf numFmtId="0" fontId="11" fillId="0" borderId="2" xfId="0" applyFont="1" applyBorder="1" applyAlignment="1">
      <alignment horizontal="center" vertical="center"/>
    </xf>
    <xf numFmtId="39" fontId="3" fillId="0" borderId="9" xfId="0" applyNumberFormat="1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left"/>
    </xf>
    <xf numFmtId="39" fontId="5" fillId="5" borderId="2" xfId="1" applyNumberFormat="1" applyFont="1" applyFill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43" fontId="9" fillId="0" borderId="5" xfId="1" quotePrefix="1" applyFont="1" applyBorder="1" applyAlignment="1">
      <alignment horizontal="center" vertical="center"/>
    </xf>
    <xf numFmtId="43" fontId="9" fillId="0" borderId="9" xfId="1" quotePrefix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5" fillId="5" borderId="2" xfId="0" applyFont="1" applyFill="1" applyBorder="1" applyAlignment="1">
      <alignment horizontal="center" vertical="center"/>
    </xf>
    <xf numFmtId="43" fontId="9" fillId="0" borderId="2" xfId="1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5" fillId="4" borderId="3" xfId="0" applyNumberFormat="1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horizontal="center" vertical="center"/>
    </xf>
    <xf numFmtId="49" fontId="5" fillId="4" borderId="7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62981-8897-4A9E-96F4-4419109F237A}">
  <sheetPr>
    <pageSetUpPr fitToPage="1"/>
  </sheetPr>
  <dimension ref="A1:J55"/>
  <sheetViews>
    <sheetView tabSelected="1" workbookViewId="0">
      <selection activeCell="J7" sqref="J7"/>
    </sheetView>
  </sheetViews>
  <sheetFormatPr defaultRowHeight="15" x14ac:dyDescent="0.25"/>
  <cols>
    <col min="1" max="1" width="5" bestFit="1" customWidth="1"/>
    <col min="2" max="2" width="9.42578125" bestFit="1" customWidth="1"/>
    <col min="3" max="3" width="25" bestFit="1" customWidth="1"/>
    <col min="4" max="4" width="27.28515625" bestFit="1" customWidth="1"/>
    <col min="5" max="5" width="13.5703125" customWidth="1"/>
    <col min="6" max="7" width="13.7109375" customWidth="1"/>
    <col min="8" max="8" width="14.7109375" customWidth="1"/>
    <col min="9" max="9" width="14" customWidth="1"/>
    <col min="10" max="10" width="21.140625" bestFit="1" customWidth="1"/>
  </cols>
  <sheetData>
    <row r="1" spans="1:10" ht="26.25" x14ac:dyDescent="0.4">
      <c r="A1" s="115" t="s">
        <v>38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21" x14ac:dyDescent="0.35">
      <c r="A2" s="116" t="s">
        <v>51</v>
      </c>
      <c r="B2" s="117"/>
      <c r="C2" s="117"/>
      <c r="D2" s="117"/>
      <c r="E2" s="117"/>
      <c r="F2" s="117"/>
      <c r="G2" s="117"/>
      <c r="H2" s="117"/>
      <c r="I2" s="117"/>
      <c r="J2" s="117"/>
    </row>
    <row r="3" spans="1:10" ht="21" x14ac:dyDescent="0.25">
      <c r="A3" s="118" t="s">
        <v>80</v>
      </c>
      <c r="B3" s="118"/>
      <c r="C3" s="118"/>
      <c r="D3" s="118"/>
      <c r="E3" s="118"/>
      <c r="F3" s="118"/>
      <c r="G3" s="118"/>
      <c r="H3" s="118"/>
      <c r="I3" s="118"/>
      <c r="J3" s="118"/>
    </row>
    <row r="4" spans="1:10" ht="18.75" x14ac:dyDescent="0.25">
      <c r="A4" s="98" t="s">
        <v>52</v>
      </c>
      <c r="B4" s="98"/>
      <c r="C4" s="98"/>
      <c r="D4" s="98"/>
      <c r="E4" s="98"/>
      <c r="F4" s="98"/>
      <c r="G4" s="98"/>
      <c r="H4" s="98"/>
      <c r="I4" s="98"/>
      <c r="J4" s="98"/>
    </row>
    <row r="5" spans="1:10" ht="18.75" x14ac:dyDescent="0.25">
      <c r="A5" s="1" t="s">
        <v>0</v>
      </c>
      <c r="B5" s="1" t="s">
        <v>1</v>
      </c>
      <c r="C5" s="75" t="s">
        <v>2</v>
      </c>
      <c r="D5" s="1" t="s">
        <v>3</v>
      </c>
      <c r="E5" s="1" t="s">
        <v>4</v>
      </c>
      <c r="F5" s="1" t="s">
        <v>5</v>
      </c>
      <c r="G5" s="76" t="s">
        <v>6</v>
      </c>
      <c r="H5" s="76" t="s">
        <v>68</v>
      </c>
      <c r="I5" s="1" t="s">
        <v>8</v>
      </c>
      <c r="J5" s="1" t="s">
        <v>9</v>
      </c>
    </row>
    <row r="6" spans="1:10" ht="18.75" x14ac:dyDescent="0.25">
      <c r="A6" s="2" t="s">
        <v>10</v>
      </c>
      <c r="B6" s="2" t="s">
        <v>11</v>
      </c>
      <c r="C6" s="3" t="s">
        <v>12</v>
      </c>
      <c r="D6" s="4" t="s">
        <v>30</v>
      </c>
      <c r="E6" s="5">
        <v>97055.19</v>
      </c>
      <c r="F6" s="6">
        <v>1902897.5</v>
      </c>
      <c r="G6" s="6">
        <v>1902897.5</v>
      </c>
      <c r="H6" s="7">
        <v>0</v>
      </c>
      <c r="I6" s="8">
        <f t="shared" ref="I6:I21" si="0">SUM(E6+F6-G6-H6)</f>
        <v>97055.189999999944</v>
      </c>
      <c r="J6" s="11"/>
    </row>
    <row r="7" spans="1:10" ht="18.75" x14ac:dyDescent="0.25">
      <c r="A7" s="2"/>
      <c r="B7" s="9"/>
      <c r="C7" s="10"/>
      <c r="D7" s="4" t="s">
        <v>29</v>
      </c>
      <c r="E7" s="5">
        <v>3733297.75</v>
      </c>
      <c r="F7" s="5">
        <v>315630</v>
      </c>
      <c r="G7" s="5">
        <v>3156930</v>
      </c>
      <c r="H7" s="7">
        <v>0</v>
      </c>
      <c r="I7" s="8">
        <f t="shared" si="0"/>
        <v>891997.75</v>
      </c>
      <c r="J7" s="11"/>
    </row>
    <row r="8" spans="1:10" ht="18.75" x14ac:dyDescent="0.25">
      <c r="A8" s="2"/>
      <c r="B8" s="2"/>
      <c r="C8" s="4"/>
      <c r="D8" s="4" t="s">
        <v>79</v>
      </c>
      <c r="E8" s="5">
        <v>0</v>
      </c>
      <c r="F8" s="5">
        <v>163120</v>
      </c>
      <c r="G8" s="5">
        <f>F8</f>
        <v>163120</v>
      </c>
      <c r="H8" s="7">
        <v>0</v>
      </c>
      <c r="I8" s="8">
        <f t="shared" si="0"/>
        <v>0</v>
      </c>
      <c r="J8" s="56" t="s">
        <v>60</v>
      </c>
    </row>
    <row r="9" spans="1:10" ht="18.75" x14ac:dyDescent="0.25">
      <c r="A9" s="2"/>
      <c r="B9" s="2"/>
      <c r="C9" s="4"/>
      <c r="D9" s="4" t="s">
        <v>31</v>
      </c>
      <c r="E9" s="5">
        <v>0</v>
      </c>
      <c r="F9" s="5">
        <f>1083456+161488.8</f>
        <v>1244944.8</v>
      </c>
      <c r="G9" s="5">
        <f>F9</f>
        <v>1244944.8</v>
      </c>
      <c r="H9" s="7">
        <v>0</v>
      </c>
      <c r="I9" s="8">
        <f t="shared" si="0"/>
        <v>0</v>
      </c>
      <c r="J9" s="56" t="s">
        <v>60</v>
      </c>
    </row>
    <row r="10" spans="1:10" ht="18.75" x14ac:dyDescent="0.25">
      <c r="A10" s="119" t="s">
        <v>65</v>
      </c>
      <c r="B10" s="120"/>
      <c r="C10" s="120"/>
      <c r="D10" s="121"/>
      <c r="E10" s="12">
        <f>SUM(E6:E9)</f>
        <v>3830352.94</v>
      </c>
      <c r="F10" s="12">
        <f>SUM(F6:F9)</f>
        <v>3626592.3</v>
      </c>
      <c r="G10" s="12">
        <f>SUM(G6:G9)</f>
        <v>6467892.2999999998</v>
      </c>
      <c r="H10" s="12">
        <f>SUM(H6:H9)</f>
        <v>0</v>
      </c>
      <c r="I10" s="13">
        <f t="shared" si="0"/>
        <v>989052.94000000041</v>
      </c>
      <c r="J10" s="14"/>
    </row>
    <row r="11" spans="1:10" ht="18.75" x14ac:dyDescent="0.3">
      <c r="A11" s="77"/>
      <c r="B11" s="78"/>
      <c r="C11" s="79"/>
      <c r="D11" s="72" t="s">
        <v>13</v>
      </c>
      <c r="E11" s="59"/>
      <c r="F11" s="58">
        <v>0</v>
      </c>
      <c r="G11" s="58">
        <v>0</v>
      </c>
      <c r="H11" s="59"/>
      <c r="I11" s="80"/>
      <c r="J11" s="89"/>
    </row>
    <row r="12" spans="1:10" ht="18.75" x14ac:dyDescent="0.25">
      <c r="A12" s="109" t="s">
        <v>70</v>
      </c>
      <c r="B12" s="110"/>
      <c r="C12" s="110"/>
      <c r="D12" s="111"/>
      <c r="E12" s="15">
        <f>SUM(E10:E10)</f>
        <v>3830352.94</v>
      </c>
      <c r="F12" s="16">
        <f>SUM(F10+F11)</f>
        <v>3626592.3</v>
      </c>
      <c r="G12" s="16">
        <f>SUM(G10+G11)</f>
        <v>6467892.2999999998</v>
      </c>
      <c r="H12" s="15">
        <f>SUM(H10:H10)</f>
        <v>0</v>
      </c>
      <c r="I12" s="17">
        <f t="shared" si="0"/>
        <v>989052.94000000041</v>
      </c>
      <c r="J12" s="18"/>
    </row>
    <row r="13" spans="1:10" ht="18.75" x14ac:dyDescent="0.25">
      <c r="A13" s="19" t="s">
        <v>14</v>
      </c>
      <c r="B13" s="19" t="s">
        <v>32</v>
      </c>
      <c r="C13" s="21" t="s">
        <v>33</v>
      </c>
      <c r="D13" s="20" t="s">
        <v>33</v>
      </c>
      <c r="E13" s="6">
        <v>532010</v>
      </c>
      <c r="F13" s="6">
        <v>150630</v>
      </c>
      <c r="G13" s="22">
        <v>245630</v>
      </c>
      <c r="H13" s="6">
        <v>0</v>
      </c>
      <c r="I13" s="23">
        <f t="shared" si="0"/>
        <v>437010</v>
      </c>
      <c r="J13" s="57" t="s">
        <v>60</v>
      </c>
    </row>
    <row r="14" spans="1:10" ht="18.75" x14ac:dyDescent="0.25">
      <c r="A14" s="106" t="s">
        <v>66</v>
      </c>
      <c r="B14" s="107"/>
      <c r="C14" s="107"/>
      <c r="D14" s="108"/>
      <c r="E14" s="25">
        <f>SUM(E13:E13)</f>
        <v>532010</v>
      </c>
      <c r="F14" s="25">
        <f>SUM(F13:F13)</f>
        <v>150630</v>
      </c>
      <c r="G14" s="25">
        <f>SUM(G13:G13)</f>
        <v>245630</v>
      </c>
      <c r="H14" s="25">
        <f>SUM(H13:H13)</f>
        <v>0</v>
      </c>
      <c r="I14" s="25">
        <f t="shared" si="0"/>
        <v>437010</v>
      </c>
      <c r="J14" s="26"/>
    </row>
    <row r="15" spans="1:10" ht="18.75" x14ac:dyDescent="0.25">
      <c r="A15" s="109" t="s">
        <v>71</v>
      </c>
      <c r="B15" s="110"/>
      <c r="C15" s="110"/>
      <c r="D15" s="111"/>
      <c r="E15" s="15">
        <f>SUM(E14:E14)</f>
        <v>532010</v>
      </c>
      <c r="F15" s="70">
        <f>F14</f>
        <v>150630</v>
      </c>
      <c r="G15" s="70">
        <f>G14</f>
        <v>245630</v>
      </c>
      <c r="H15" s="27">
        <f>SUM(H14)</f>
        <v>0</v>
      </c>
      <c r="I15" s="17">
        <f t="shared" si="0"/>
        <v>437010</v>
      </c>
      <c r="J15" s="18"/>
    </row>
    <row r="16" spans="1:10" ht="18.75" x14ac:dyDescent="0.25">
      <c r="A16" s="28" t="s">
        <v>16</v>
      </c>
      <c r="B16" s="29" t="s">
        <v>48</v>
      </c>
      <c r="C16" s="30" t="s">
        <v>17</v>
      </c>
      <c r="D16" s="31" t="s">
        <v>18</v>
      </c>
      <c r="E16" s="32">
        <v>4816300</v>
      </c>
      <c r="F16" s="32">
        <v>0</v>
      </c>
      <c r="G16" s="33">
        <v>2000</v>
      </c>
      <c r="H16" s="33">
        <v>0</v>
      </c>
      <c r="I16" s="34">
        <f t="shared" si="0"/>
        <v>4814300</v>
      </c>
      <c r="J16" s="35"/>
    </row>
    <row r="17" spans="1:10" ht="18.75" x14ac:dyDescent="0.25">
      <c r="A17" s="36"/>
      <c r="B17" s="37"/>
      <c r="C17" s="38"/>
      <c r="D17" s="39" t="s">
        <v>28</v>
      </c>
      <c r="E17" s="22">
        <v>152060</v>
      </c>
      <c r="F17" s="40">
        <v>5000</v>
      </c>
      <c r="G17" s="41">
        <v>1000</v>
      </c>
      <c r="H17" s="6">
        <v>0</v>
      </c>
      <c r="I17" s="23">
        <f t="shared" si="0"/>
        <v>156060</v>
      </c>
      <c r="J17" s="35"/>
    </row>
    <row r="18" spans="1:10" ht="18.75" x14ac:dyDescent="0.25">
      <c r="A18" s="106" t="s">
        <v>64</v>
      </c>
      <c r="B18" s="107"/>
      <c r="C18" s="107"/>
      <c r="D18" s="108"/>
      <c r="E18" s="42">
        <f>SUM(E16:E17)</f>
        <v>4968360</v>
      </c>
      <c r="F18" s="42">
        <f>SUM(F16:F17)</f>
        <v>5000</v>
      </c>
      <c r="G18" s="42">
        <f>SUM(G16:G17)</f>
        <v>3000</v>
      </c>
      <c r="H18" s="42">
        <f>SUM(H16:H17)</f>
        <v>0</v>
      </c>
      <c r="I18" s="42">
        <f t="shared" si="0"/>
        <v>4970360</v>
      </c>
      <c r="J18" s="43"/>
    </row>
    <row r="19" spans="1:10" ht="18.75" x14ac:dyDescent="0.25">
      <c r="A19" s="109" t="s">
        <v>72</v>
      </c>
      <c r="B19" s="110"/>
      <c r="C19" s="110"/>
      <c r="D19" s="111"/>
      <c r="E19" s="44">
        <f>SUM(E18:E18)</f>
        <v>4968360</v>
      </c>
      <c r="F19" s="44">
        <f>SUM(F18:F18)</f>
        <v>5000</v>
      </c>
      <c r="G19" s="44">
        <f>SUM(G18:G18)</f>
        <v>3000</v>
      </c>
      <c r="H19" s="15">
        <v>0</v>
      </c>
      <c r="I19" s="17">
        <f t="shared" si="0"/>
        <v>4970360</v>
      </c>
      <c r="J19" s="18"/>
    </row>
    <row r="20" spans="1:10" ht="18.75" x14ac:dyDescent="0.25">
      <c r="A20" s="36" t="s">
        <v>19</v>
      </c>
      <c r="B20" s="19" t="s">
        <v>20</v>
      </c>
      <c r="C20" s="45" t="s">
        <v>21</v>
      </c>
      <c r="D20" s="21" t="s">
        <v>22</v>
      </c>
      <c r="E20" s="22">
        <v>174415</v>
      </c>
      <c r="F20" s="22">
        <v>19750</v>
      </c>
      <c r="G20" s="6">
        <v>15000</v>
      </c>
      <c r="H20" s="6">
        <v>0</v>
      </c>
      <c r="I20" s="23">
        <f t="shared" si="0"/>
        <v>179165</v>
      </c>
      <c r="J20" s="24"/>
    </row>
    <row r="21" spans="1:10" ht="18.75" x14ac:dyDescent="0.25">
      <c r="A21" s="112" t="s">
        <v>63</v>
      </c>
      <c r="B21" s="112"/>
      <c r="C21" s="112"/>
      <c r="D21" s="112"/>
      <c r="E21" s="12">
        <f>SUM(E20:E20)</f>
        <v>174415</v>
      </c>
      <c r="F21" s="12">
        <f>SUM(F20:F20)</f>
        <v>19750</v>
      </c>
      <c r="G21" s="12">
        <f>SUM(G20:G20)</f>
        <v>15000</v>
      </c>
      <c r="H21" s="12">
        <f>SUM(H20:H20)</f>
        <v>0</v>
      </c>
      <c r="I21" s="12">
        <f t="shared" si="0"/>
        <v>179165</v>
      </c>
      <c r="J21" s="14"/>
    </row>
    <row r="22" spans="1:10" ht="18.75" x14ac:dyDescent="0.3">
      <c r="A22" s="2"/>
      <c r="B22" s="2"/>
      <c r="C22" s="2"/>
      <c r="D22" s="72" t="s">
        <v>15</v>
      </c>
      <c r="E22" s="59"/>
      <c r="F22" s="58">
        <v>4000</v>
      </c>
      <c r="G22" s="58">
        <v>4000</v>
      </c>
      <c r="H22" s="87"/>
      <c r="I22" s="87"/>
      <c r="J22" s="88"/>
    </row>
    <row r="23" spans="1:10" ht="18.75" x14ac:dyDescent="0.3">
      <c r="A23" s="2"/>
      <c r="B23" s="2"/>
      <c r="C23" s="2"/>
      <c r="D23" s="72" t="s">
        <v>25</v>
      </c>
      <c r="E23" s="59"/>
      <c r="F23" s="59">
        <v>6500</v>
      </c>
      <c r="G23" s="59">
        <v>6500</v>
      </c>
      <c r="H23" s="87"/>
      <c r="I23" s="87"/>
      <c r="J23" s="88"/>
    </row>
    <row r="24" spans="1:10" ht="18.75" x14ac:dyDescent="0.25">
      <c r="A24" s="113" t="s">
        <v>73</v>
      </c>
      <c r="B24" s="113"/>
      <c r="C24" s="113"/>
      <c r="D24" s="113"/>
      <c r="E24" s="46">
        <f>SUM(E21:E21)</f>
        <v>174415</v>
      </c>
      <c r="F24" s="47">
        <f>SUM(F21:F23)</f>
        <v>30250</v>
      </c>
      <c r="G24" s="47">
        <f>SUM(G21:G23)</f>
        <v>25500</v>
      </c>
      <c r="H24" s="48">
        <f>SUM(H21:H21)</f>
        <v>0</v>
      </c>
      <c r="I24" s="49">
        <f t="shared" ref="I24:I30" si="1">SUM(E24+F24-G24-H24)</f>
        <v>179165</v>
      </c>
      <c r="J24" s="50"/>
    </row>
    <row r="25" spans="1:10" ht="18.75" x14ac:dyDescent="0.25">
      <c r="A25" s="19" t="s">
        <v>34</v>
      </c>
      <c r="B25" s="19" t="s">
        <v>35</v>
      </c>
      <c r="C25" s="21" t="s">
        <v>36</v>
      </c>
      <c r="D25" s="20" t="s">
        <v>37</v>
      </c>
      <c r="E25" s="6">
        <v>0</v>
      </c>
      <c r="F25" s="6">
        <v>1314300</v>
      </c>
      <c r="G25" s="22">
        <v>1314300</v>
      </c>
      <c r="H25" s="6">
        <v>0</v>
      </c>
      <c r="I25" s="23">
        <f t="shared" si="1"/>
        <v>0</v>
      </c>
      <c r="J25" s="61"/>
    </row>
    <row r="26" spans="1:10" ht="18.75" x14ac:dyDescent="0.25">
      <c r="A26" s="106" t="s">
        <v>62</v>
      </c>
      <c r="B26" s="107"/>
      <c r="C26" s="107"/>
      <c r="D26" s="108"/>
      <c r="E26" s="25">
        <f>SUM(E25:E25)</f>
        <v>0</v>
      </c>
      <c r="F26" s="25">
        <f>SUM(F25:F25)</f>
        <v>1314300</v>
      </c>
      <c r="G26" s="25">
        <f>SUM(G25:G25)</f>
        <v>1314300</v>
      </c>
      <c r="H26" s="25">
        <f>SUM(H25:H25)</f>
        <v>0</v>
      </c>
      <c r="I26" s="25">
        <f t="shared" si="1"/>
        <v>0</v>
      </c>
      <c r="J26" s="26"/>
    </row>
    <row r="27" spans="1:10" ht="18.75" x14ac:dyDescent="0.25">
      <c r="A27" s="109" t="s">
        <v>74</v>
      </c>
      <c r="B27" s="110"/>
      <c r="C27" s="110"/>
      <c r="D27" s="111"/>
      <c r="E27" s="15">
        <f>SUM(E26:E26)</f>
        <v>0</v>
      </c>
      <c r="F27" s="70">
        <f>F26</f>
        <v>1314300</v>
      </c>
      <c r="G27" s="70">
        <f>G26</f>
        <v>1314300</v>
      </c>
      <c r="H27" s="27">
        <f>SUM(H26)</f>
        <v>0</v>
      </c>
      <c r="I27" s="17">
        <f t="shared" si="1"/>
        <v>0</v>
      </c>
      <c r="J27" s="18"/>
    </row>
    <row r="28" spans="1:10" ht="18.75" x14ac:dyDescent="0.25">
      <c r="A28" s="19" t="s">
        <v>39</v>
      </c>
      <c r="B28" s="19" t="s">
        <v>40</v>
      </c>
      <c r="C28" s="21" t="s">
        <v>41</v>
      </c>
      <c r="D28" s="20" t="s">
        <v>42</v>
      </c>
      <c r="E28" s="6">
        <v>239174.2</v>
      </c>
      <c r="F28" s="6">
        <v>2116000</v>
      </c>
      <c r="G28" s="22">
        <v>2070860</v>
      </c>
      <c r="H28" s="6">
        <v>0</v>
      </c>
      <c r="I28" s="23">
        <f t="shared" si="1"/>
        <v>284314.20000000019</v>
      </c>
      <c r="J28" s="62"/>
    </row>
    <row r="29" spans="1:10" ht="18.75" x14ac:dyDescent="0.25">
      <c r="A29" s="106" t="s">
        <v>67</v>
      </c>
      <c r="B29" s="107"/>
      <c r="C29" s="107"/>
      <c r="D29" s="108"/>
      <c r="E29" s="25">
        <f>SUM(E28:E28)</f>
        <v>239174.2</v>
      </c>
      <c r="F29" s="25">
        <f>SUM(F28:F28)</f>
        <v>2116000</v>
      </c>
      <c r="G29" s="25">
        <f>SUM(G28:G28)</f>
        <v>2070860</v>
      </c>
      <c r="H29" s="25">
        <f>SUM(H28:H28)</f>
        <v>0</v>
      </c>
      <c r="I29" s="25">
        <f>SUM(E29+F29-G29-H29)</f>
        <v>284314.20000000019</v>
      </c>
      <c r="J29" s="26"/>
    </row>
    <row r="30" spans="1:10" ht="18.75" x14ac:dyDescent="0.25">
      <c r="A30" s="109" t="s">
        <v>75</v>
      </c>
      <c r="B30" s="110"/>
      <c r="C30" s="110"/>
      <c r="D30" s="111"/>
      <c r="E30" s="15">
        <f>SUM(E29:E29)</f>
        <v>239174.2</v>
      </c>
      <c r="F30" s="70">
        <f>F29</f>
        <v>2116000</v>
      </c>
      <c r="G30" s="70">
        <f>G29</f>
        <v>2070860</v>
      </c>
      <c r="H30" s="27">
        <f>SUM(H29)</f>
        <v>0</v>
      </c>
      <c r="I30" s="17">
        <f t="shared" si="1"/>
        <v>284314.20000000019</v>
      </c>
      <c r="J30" s="18"/>
    </row>
    <row r="31" spans="1:10" ht="18.75" x14ac:dyDescent="0.25">
      <c r="A31" s="114" t="s">
        <v>61</v>
      </c>
      <c r="B31" s="114"/>
      <c r="C31" s="114"/>
      <c r="D31" s="114"/>
      <c r="E31" s="51">
        <f>SUM(E10+E14+E18+E21+E26+E29)</f>
        <v>9744312.1399999987</v>
      </c>
      <c r="F31" s="51">
        <f t="shared" ref="F31:I31" si="2">SUM(F10+F14+F18+F21+F26+F29)</f>
        <v>7232272.2999999998</v>
      </c>
      <c r="G31" s="51">
        <f t="shared" si="2"/>
        <v>10116682.300000001</v>
      </c>
      <c r="H31" s="73">
        <f t="shared" si="2"/>
        <v>0</v>
      </c>
      <c r="I31" s="51">
        <f t="shared" si="2"/>
        <v>6859902.1400000006</v>
      </c>
      <c r="J31" s="52"/>
    </row>
    <row r="32" spans="1:10" ht="18.75" x14ac:dyDescent="0.25">
      <c r="A32" s="99" t="s">
        <v>76</v>
      </c>
      <c r="B32" s="99"/>
      <c r="C32" s="99"/>
      <c r="D32" s="99"/>
      <c r="E32" s="53">
        <f>SUM(E12+E15+E19+E24+E27+E30)</f>
        <v>9744312.1399999987</v>
      </c>
      <c r="F32" s="53">
        <f t="shared" ref="F32:I32" si="3">SUM(F12+F15+F19+F24+F27+F30)</f>
        <v>7242772.2999999998</v>
      </c>
      <c r="G32" s="53">
        <f t="shared" si="3"/>
        <v>10127182.300000001</v>
      </c>
      <c r="H32" s="74">
        <f t="shared" si="3"/>
        <v>0</v>
      </c>
      <c r="I32" s="53">
        <f t="shared" si="3"/>
        <v>6859902.1400000006</v>
      </c>
      <c r="J32" s="52"/>
    </row>
    <row r="33" spans="1:10" ht="18.75" x14ac:dyDescent="0.25">
      <c r="A33" s="98" t="s">
        <v>53</v>
      </c>
      <c r="B33" s="98"/>
      <c r="C33" s="98"/>
      <c r="D33" s="98"/>
      <c r="E33" s="98"/>
      <c r="F33" s="98"/>
      <c r="G33" s="98"/>
      <c r="H33" s="98"/>
      <c r="I33" s="98"/>
      <c r="J33" s="98"/>
    </row>
    <row r="34" spans="1:10" ht="18.75" x14ac:dyDescent="0.25">
      <c r="A34" s="1" t="s">
        <v>0</v>
      </c>
      <c r="B34" s="86" t="s">
        <v>54</v>
      </c>
      <c r="C34" s="75" t="s">
        <v>55</v>
      </c>
      <c r="D34" s="1" t="s">
        <v>3</v>
      </c>
      <c r="E34" s="1" t="s">
        <v>4</v>
      </c>
      <c r="F34" s="1" t="s">
        <v>5</v>
      </c>
      <c r="G34" s="76" t="s">
        <v>6</v>
      </c>
      <c r="H34" s="76" t="s">
        <v>7</v>
      </c>
      <c r="I34" s="1" t="s">
        <v>8</v>
      </c>
      <c r="J34" s="1" t="s">
        <v>9</v>
      </c>
    </row>
    <row r="35" spans="1:10" ht="18.75" x14ac:dyDescent="0.25">
      <c r="A35" s="19" t="s">
        <v>10</v>
      </c>
      <c r="B35" s="19" t="s">
        <v>49</v>
      </c>
      <c r="C35" s="21" t="s">
        <v>56</v>
      </c>
      <c r="D35" s="21" t="s">
        <v>50</v>
      </c>
      <c r="E35" s="22">
        <v>400000</v>
      </c>
      <c r="F35" s="22">
        <v>360000</v>
      </c>
      <c r="G35" s="6">
        <v>50000</v>
      </c>
      <c r="H35" s="6">
        <v>0</v>
      </c>
      <c r="I35" s="23">
        <f>E35+F35-G35</f>
        <v>710000</v>
      </c>
      <c r="J35" s="24"/>
    </row>
    <row r="36" spans="1:10" ht="18.75" x14ac:dyDescent="0.25">
      <c r="A36" s="99" t="s">
        <v>57</v>
      </c>
      <c r="B36" s="99"/>
      <c r="C36" s="99"/>
      <c r="D36" s="99"/>
      <c r="E36" s="53">
        <f>SUM(E35)</f>
        <v>400000</v>
      </c>
      <c r="F36" s="53">
        <f t="shared" ref="F36:I36" si="4">SUM(F35)</f>
        <v>360000</v>
      </c>
      <c r="G36" s="53">
        <f t="shared" si="4"/>
        <v>50000</v>
      </c>
      <c r="H36" s="90">
        <f t="shared" si="4"/>
        <v>0</v>
      </c>
      <c r="I36" s="53">
        <f t="shared" si="4"/>
        <v>710000</v>
      </c>
      <c r="J36" s="52"/>
    </row>
    <row r="37" spans="1:10" ht="18.75" x14ac:dyDescent="0.25">
      <c r="A37" s="54"/>
      <c r="B37" s="54"/>
      <c r="C37" s="54"/>
      <c r="D37" s="54"/>
      <c r="E37" s="54"/>
      <c r="F37" s="54"/>
      <c r="G37" s="81"/>
      <c r="H37" s="55"/>
      <c r="I37" s="81"/>
      <c r="J37" s="55"/>
    </row>
    <row r="38" spans="1:10" ht="18.75" x14ac:dyDescent="0.25">
      <c r="A38" s="54"/>
      <c r="B38" s="101" t="s">
        <v>58</v>
      </c>
      <c r="C38" s="101"/>
      <c r="D38" s="101"/>
      <c r="E38" s="101"/>
      <c r="F38" s="101"/>
      <c r="G38" s="101"/>
      <c r="H38" s="101"/>
      <c r="I38" s="101"/>
      <c r="J38" s="101"/>
    </row>
    <row r="39" spans="1:10" ht="18.75" x14ac:dyDescent="0.25">
      <c r="A39" s="54"/>
      <c r="B39" s="91" t="s">
        <v>0</v>
      </c>
      <c r="C39" s="102" t="s">
        <v>47</v>
      </c>
      <c r="D39" s="103"/>
      <c r="E39" s="91" t="s">
        <v>4</v>
      </c>
      <c r="F39" s="91" t="s">
        <v>5</v>
      </c>
      <c r="G39" s="93" t="s">
        <v>6</v>
      </c>
      <c r="H39" s="93" t="s">
        <v>7</v>
      </c>
      <c r="I39" s="100" t="s">
        <v>8</v>
      </c>
      <c r="J39" s="100"/>
    </row>
    <row r="40" spans="1:10" ht="18.75" x14ac:dyDescent="0.25">
      <c r="A40" s="54"/>
      <c r="B40" s="92"/>
      <c r="C40" s="104"/>
      <c r="D40" s="105"/>
      <c r="E40" s="92"/>
      <c r="F40" s="92"/>
      <c r="G40" s="94"/>
      <c r="H40" s="94"/>
      <c r="I40" s="63" t="s">
        <v>52</v>
      </c>
      <c r="J40" s="68" t="s">
        <v>53</v>
      </c>
    </row>
    <row r="41" spans="1:10" ht="18.75" x14ac:dyDescent="0.25">
      <c r="A41" s="54"/>
      <c r="B41" s="64">
        <v>1</v>
      </c>
      <c r="C41" s="62" t="s">
        <v>77</v>
      </c>
      <c r="D41" s="65" t="s">
        <v>30</v>
      </c>
      <c r="E41" s="66">
        <f t="shared" ref="E41:I42" si="5">E6</f>
        <v>97055.19</v>
      </c>
      <c r="F41" s="66">
        <f t="shared" si="5"/>
        <v>1902897.5</v>
      </c>
      <c r="G41" s="66">
        <f t="shared" si="5"/>
        <v>1902897.5</v>
      </c>
      <c r="H41" s="66">
        <f t="shared" si="5"/>
        <v>0</v>
      </c>
      <c r="I41" s="66">
        <f t="shared" si="5"/>
        <v>97055.189999999944</v>
      </c>
      <c r="J41" s="82"/>
    </row>
    <row r="42" spans="1:10" ht="18.75" x14ac:dyDescent="0.25">
      <c r="A42" s="54"/>
      <c r="B42" s="64"/>
      <c r="C42" s="62"/>
      <c r="D42" s="65" t="s">
        <v>29</v>
      </c>
      <c r="E42" s="66">
        <f t="shared" si="5"/>
        <v>3733297.75</v>
      </c>
      <c r="F42" s="66">
        <f t="shared" si="5"/>
        <v>315630</v>
      </c>
      <c r="G42" s="66">
        <f t="shared" si="5"/>
        <v>3156930</v>
      </c>
      <c r="H42" s="66">
        <f t="shared" si="5"/>
        <v>0</v>
      </c>
      <c r="I42" s="66">
        <f t="shared" si="5"/>
        <v>891997.75</v>
      </c>
      <c r="J42" s="82"/>
    </row>
    <row r="43" spans="1:10" ht="18.75" x14ac:dyDescent="0.25">
      <c r="A43" s="55"/>
      <c r="B43" s="64">
        <v>2</v>
      </c>
      <c r="C43" s="62" t="s">
        <v>24</v>
      </c>
      <c r="D43" s="62" t="s">
        <v>69</v>
      </c>
      <c r="E43" s="66">
        <f>E29</f>
        <v>239174.2</v>
      </c>
      <c r="F43" s="66">
        <f t="shared" ref="F43:I43" si="6">F29</f>
        <v>2116000</v>
      </c>
      <c r="G43" s="66">
        <f t="shared" si="6"/>
        <v>2070860</v>
      </c>
      <c r="H43" s="66">
        <f t="shared" si="6"/>
        <v>0</v>
      </c>
      <c r="I43" s="66">
        <f t="shared" si="6"/>
        <v>284314.20000000019</v>
      </c>
      <c r="J43" s="56"/>
    </row>
    <row r="44" spans="1:10" ht="18.75" x14ac:dyDescent="0.25">
      <c r="A44" s="54"/>
      <c r="B44" s="64">
        <v>3</v>
      </c>
      <c r="C44" s="62" t="s">
        <v>78</v>
      </c>
      <c r="D44" s="65" t="s">
        <v>18</v>
      </c>
      <c r="E44" s="67">
        <f>SUM(E16)</f>
        <v>4816300</v>
      </c>
      <c r="F44" s="67">
        <f>SUM(F16)</f>
        <v>0</v>
      </c>
      <c r="G44" s="67">
        <f>SUM(G16)</f>
        <v>2000</v>
      </c>
      <c r="H44" s="67">
        <f>SUM(H16)</f>
        <v>0</v>
      </c>
      <c r="I44" s="67">
        <f>SUM(I16)</f>
        <v>4814300</v>
      </c>
      <c r="J44" s="82"/>
    </row>
    <row r="45" spans="1:10" ht="18.75" x14ac:dyDescent="0.25">
      <c r="A45" s="54"/>
      <c r="B45" s="64"/>
      <c r="C45" s="62"/>
      <c r="D45" s="65" t="s">
        <v>28</v>
      </c>
      <c r="E45" s="67">
        <f>E17</f>
        <v>152060</v>
      </c>
      <c r="F45" s="67">
        <f t="shared" ref="F45:I45" si="7">F17</f>
        <v>5000</v>
      </c>
      <c r="G45" s="67">
        <f t="shared" si="7"/>
        <v>1000</v>
      </c>
      <c r="H45" s="67">
        <f t="shared" si="7"/>
        <v>0</v>
      </c>
      <c r="I45" s="67">
        <f t="shared" si="7"/>
        <v>156060</v>
      </c>
      <c r="J45" s="82"/>
    </row>
    <row r="46" spans="1:10" ht="18.75" x14ac:dyDescent="0.25">
      <c r="A46" s="54"/>
      <c r="B46" s="64"/>
      <c r="C46" s="62"/>
      <c r="D46" s="65" t="s">
        <v>50</v>
      </c>
      <c r="E46" s="67">
        <f>E36</f>
        <v>400000</v>
      </c>
      <c r="F46" s="67">
        <f t="shared" ref="F46:H46" si="8">F36</f>
        <v>360000</v>
      </c>
      <c r="G46" s="67">
        <f t="shared" si="8"/>
        <v>50000</v>
      </c>
      <c r="H46" s="67">
        <f t="shared" si="8"/>
        <v>0</v>
      </c>
      <c r="I46" s="67"/>
      <c r="J46" s="69">
        <f>E46+F46-G46-H46</f>
        <v>710000</v>
      </c>
    </row>
    <row r="47" spans="1:10" ht="18.75" x14ac:dyDescent="0.25">
      <c r="A47" s="54"/>
      <c r="B47" s="64">
        <v>4</v>
      </c>
      <c r="C47" s="62" t="s">
        <v>43</v>
      </c>
      <c r="D47" s="65" t="s">
        <v>44</v>
      </c>
      <c r="E47" s="67">
        <f>SUM(E20)</f>
        <v>174415</v>
      </c>
      <c r="F47" s="67">
        <f>SUM(F20)</f>
        <v>19750</v>
      </c>
      <c r="G47" s="67">
        <f>SUM(G20)</f>
        <v>15000</v>
      </c>
      <c r="H47" s="67">
        <f>SUM(H20)</f>
        <v>0</v>
      </c>
      <c r="I47" s="67">
        <f>SUM(I20)</f>
        <v>179165</v>
      </c>
      <c r="J47" s="82"/>
    </row>
    <row r="48" spans="1:10" ht="18.75" x14ac:dyDescent="0.25">
      <c r="A48" s="54"/>
      <c r="B48" s="64">
        <v>5</v>
      </c>
      <c r="C48" s="62" t="s">
        <v>45</v>
      </c>
      <c r="D48" s="65" t="s">
        <v>46</v>
      </c>
      <c r="E48" s="66">
        <f>E25</f>
        <v>0</v>
      </c>
      <c r="F48" s="66">
        <f t="shared" ref="F48:I48" si="9">F25</f>
        <v>1314300</v>
      </c>
      <c r="G48" s="66">
        <f t="shared" si="9"/>
        <v>1314300</v>
      </c>
      <c r="H48" s="66">
        <f t="shared" si="9"/>
        <v>0</v>
      </c>
      <c r="I48" s="66">
        <f t="shared" si="9"/>
        <v>0</v>
      </c>
      <c r="J48" s="4"/>
    </row>
    <row r="49" spans="1:10" ht="18.75" x14ac:dyDescent="0.25">
      <c r="A49" s="54"/>
      <c r="B49" s="95" t="s">
        <v>59</v>
      </c>
      <c r="C49" s="96"/>
      <c r="D49" s="97"/>
      <c r="E49" s="60">
        <f>SUM(E41:E48)</f>
        <v>9612302.1400000006</v>
      </c>
      <c r="F49" s="60">
        <f t="shared" ref="F49:I49" si="10">SUM(F41:F48)</f>
        <v>6033577.5</v>
      </c>
      <c r="G49" s="60">
        <f t="shared" si="10"/>
        <v>8512987.5</v>
      </c>
      <c r="H49" s="60">
        <f t="shared" si="10"/>
        <v>0</v>
      </c>
      <c r="I49" s="60">
        <f t="shared" si="10"/>
        <v>6422892.1400000006</v>
      </c>
      <c r="J49" s="71">
        <f>SUM(J41:J48)</f>
        <v>710000</v>
      </c>
    </row>
    <row r="50" spans="1:10" ht="18.75" x14ac:dyDescent="0.25">
      <c r="A50" s="54"/>
      <c r="B50" s="54"/>
      <c r="C50" s="54"/>
      <c r="D50" s="54"/>
      <c r="E50" s="54"/>
      <c r="F50" s="54"/>
      <c r="G50" s="54"/>
      <c r="H50" s="54"/>
      <c r="I50" s="81"/>
      <c r="J50" s="55"/>
    </row>
    <row r="51" spans="1:10" ht="18.75" x14ac:dyDescent="0.25">
      <c r="A51" s="83"/>
      <c r="B51" s="83"/>
      <c r="C51" s="83"/>
      <c r="D51" s="83"/>
      <c r="E51" s="83"/>
      <c r="F51" s="83"/>
      <c r="G51" s="54"/>
      <c r="H51" s="55" t="s">
        <v>23</v>
      </c>
      <c r="I51" s="81"/>
      <c r="J51" s="55"/>
    </row>
    <row r="52" spans="1:10" ht="18.75" x14ac:dyDescent="0.25">
      <c r="A52" s="54"/>
      <c r="B52" s="54"/>
      <c r="C52" s="54"/>
      <c r="D52" s="54"/>
      <c r="E52" s="54"/>
      <c r="F52" s="54"/>
      <c r="G52" s="81"/>
      <c r="H52" s="55"/>
      <c r="I52" s="81"/>
      <c r="J52" s="55"/>
    </row>
    <row r="53" spans="1:10" ht="18.75" x14ac:dyDescent="0.3">
      <c r="A53" s="84"/>
      <c r="B53" s="84"/>
      <c r="C53" s="84"/>
      <c r="D53" s="84"/>
      <c r="E53" s="84"/>
      <c r="F53" s="84"/>
      <c r="G53" s="84"/>
      <c r="H53" s="55" t="s">
        <v>27</v>
      </c>
      <c r="I53" s="81"/>
      <c r="J53" s="55"/>
    </row>
    <row r="54" spans="1:10" ht="18.75" x14ac:dyDescent="0.3">
      <c r="A54" s="84"/>
      <c r="B54" s="84"/>
      <c r="C54" s="84"/>
      <c r="D54" s="84"/>
      <c r="E54" s="84"/>
      <c r="F54" s="84"/>
      <c r="G54" s="84"/>
      <c r="H54" s="55"/>
      <c r="I54" s="81"/>
      <c r="J54" s="55"/>
    </row>
    <row r="55" spans="1:10" ht="18.75" x14ac:dyDescent="0.3">
      <c r="A55" s="84"/>
      <c r="B55" s="84"/>
      <c r="C55" s="84"/>
      <c r="D55" s="84"/>
      <c r="E55" s="84"/>
      <c r="F55" s="84"/>
      <c r="G55" s="84"/>
      <c r="H55" s="55" t="s">
        <v>26</v>
      </c>
      <c r="I55" s="81"/>
      <c r="J55" s="85"/>
    </row>
  </sheetData>
  <mergeCells count="29">
    <mergeCell ref="A12:D12"/>
    <mergeCell ref="A1:J1"/>
    <mergeCell ref="A2:J2"/>
    <mergeCell ref="A3:J3"/>
    <mergeCell ref="A4:J4"/>
    <mergeCell ref="A10:D10"/>
    <mergeCell ref="A32:D32"/>
    <mergeCell ref="A14:D14"/>
    <mergeCell ref="A15:D15"/>
    <mergeCell ref="A18:D18"/>
    <mergeCell ref="A19:D19"/>
    <mergeCell ref="A21:D21"/>
    <mergeCell ref="A24:D24"/>
    <mergeCell ref="A26:D26"/>
    <mergeCell ref="A27:D27"/>
    <mergeCell ref="A29:D29"/>
    <mergeCell ref="A30:D30"/>
    <mergeCell ref="A31:D31"/>
    <mergeCell ref="F39:F40"/>
    <mergeCell ref="G39:G40"/>
    <mergeCell ref="H39:H40"/>
    <mergeCell ref="B49:D49"/>
    <mergeCell ref="A33:J33"/>
    <mergeCell ref="A36:D36"/>
    <mergeCell ref="I39:J39"/>
    <mergeCell ref="B38:J38"/>
    <mergeCell ref="B39:B40"/>
    <mergeCell ref="C39:D40"/>
    <mergeCell ref="E39:E40"/>
  </mergeCells>
  <pageMargins left="0.26" right="0.38" top="0.51" bottom="0.3" header="0.51" footer="0.28000000000000003"/>
  <pageSetup paperSize="9" scale="89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rtp.financial04@outlook.com</dc:creator>
  <cp:lastModifiedBy>acounting</cp:lastModifiedBy>
  <cp:lastPrinted>2024-12-17T06:50:20Z</cp:lastPrinted>
  <dcterms:created xsi:type="dcterms:W3CDTF">2024-12-13T02:33:08Z</dcterms:created>
  <dcterms:modified xsi:type="dcterms:W3CDTF">2024-12-17T07:01:22Z</dcterms:modified>
</cp:coreProperties>
</file>